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e交易平台交易\办公用品\固定资产-办公类评估统计表-自评反馈260520\办公家具 转让\"/>
    </mc:Choice>
  </mc:AlternateContent>
  <bookViews>
    <workbookView windowWidth="27015" windowHeight="12525"/>
  </bookViews>
  <sheets>
    <sheet name="厨房用具转让" sheetId="1" r:id="rId1"/>
  </sheets>
  <externalReferences>
    <externalReference r:id="rId2"/>
  </externalReferences>
  <definedNames>
    <definedName name="_xlnm._FilterDatabase" localSheetId="0" hidden="1">厨房用具转让!$A$6:$N$13</definedName>
    <definedName name="\s">#REF!</definedName>
    <definedName name="abc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<sst xmlns="http://schemas.openxmlformats.org/spreadsheetml/2006/main" count="52" uniqueCount="38">
  <si>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固定资产—电子及办公设备评估明细表</t>
  </si>
  <si>
    <r>
      <rPr>
        <sz val="9"/>
        <rFont val="宋体"/>
        <charset val="134"/>
      </rPr>
      <t>表</t>
    </r>
    <r>
      <rPr>
        <sz val="9"/>
        <rFont val="Arial Narrow"/>
        <charset val="134"/>
      </rPr>
      <t>4-6-6</t>
    </r>
  </si>
  <si>
    <r>
      <rPr>
        <sz val="9"/>
        <rFont val="宋体"/>
        <charset val="134"/>
      </rPr>
      <t>金额单位：人民币元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</si>
  <si>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</si>
  <si>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设备名称</t>
    </r>
  </si>
  <si>
    <r>
      <rPr>
        <b/>
        <sz val="9"/>
        <rFont val="宋体"/>
        <charset val="134"/>
      </rPr>
      <t>规格型号</t>
    </r>
  </si>
  <si>
    <r>
      <rPr>
        <b/>
        <sz val="9"/>
        <rFont val="宋体"/>
        <charset val="134"/>
      </rPr>
      <t>计量单位</t>
    </r>
  </si>
  <si>
    <r>
      <rPr>
        <b/>
        <sz val="9"/>
        <rFont val="宋体"/>
        <charset val="134"/>
      </rPr>
      <t>数量</t>
    </r>
  </si>
  <si>
    <r>
      <rPr>
        <b/>
        <sz val="9"/>
        <rFont val="宋体"/>
        <charset val="134"/>
      </rPr>
      <t>启用日期</t>
    </r>
  </si>
  <si>
    <r>
      <rPr>
        <b/>
        <sz val="9"/>
        <rFont val="宋体"/>
        <charset val="134"/>
      </rPr>
      <t>账面价值</t>
    </r>
  </si>
  <si>
    <r>
      <rPr>
        <b/>
        <sz val="9"/>
        <rFont val="宋体"/>
        <charset val="134"/>
      </rPr>
      <t>评估价值</t>
    </r>
  </si>
  <si>
    <t>办公家具</t>
  </si>
  <si>
    <r>
      <rPr>
        <b/>
        <sz val="9"/>
        <rFont val="宋体"/>
        <charset val="134"/>
      </rPr>
      <t>备注</t>
    </r>
  </si>
  <si>
    <t>转让价格</t>
  </si>
  <si>
    <t>含税价</t>
  </si>
  <si>
    <r>
      <rPr>
        <b/>
        <sz val="9"/>
        <rFont val="宋体"/>
        <charset val="134"/>
      </rPr>
      <t>原值</t>
    </r>
  </si>
  <si>
    <r>
      <rPr>
        <b/>
        <sz val="9"/>
        <rFont val="宋体"/>
        <charset val="134"/>
      </rPr>
      <t>净值</t>
    </r>
  </si>
  <si>
    <t>成新率%</t>
  </si>
  <si>
    <t>自评价格不含税</t>
  </si>
  <si>
    <t>厨房铁架（4层）</t>
  </si>
  <si>
    <t>个</t>
  </si>
  <si>
    <t>2019年12月31日</t>
  </si>
  <si>
    <t>转让</t>
  </si>
  <si>
    <t>恒丰餐桌椅</t>
  </si>
  <si>
    <t>HF-B027</t>
  </si>
  <si>
    <t>套</t>
  </si>
  <si>
    <t>加压气化炉</t>
  </si>
  <si>
    <t>30KG中邦</t>
  </si>
  <si>
    <t>台</t>
  </si>
  <si>
    <t>双头工程炉灶</t>
  </si>
  <si>
    <t>2000*1150*800</t>
  </si>
  <si>
    <t>双门消毒柜</t>
  </si>
  <si>
    <t>厨房开水机</t>
  </si>
  <si>
    <t>2023年07月04日</t>
  </si>
  <si>
    <r>
      <rPr>
        <sz val="9"/>
        <rFont val="宋体"/>
        <charset val="134"/>
      </rPr>
      <t>合</t>
    </r>
    <r>
      <rPr>
        <sz val="9"/>
        <rFont val="Arial Narrow"/>
        <charset val="134"/>
      </rPr>
      <t xml:space="preserve">     </t>
    </r>
    <r>
      <rPr>
        <sz val="9"/>
        <rFont val="宋体"/>
        <charset val="134"/>
      </rPr>
      <t>计</t>
    </r>
  </si>
  <si>
    <t>减：电子及办公设备减值准备</t>
  </si>
  <si>
    <r>
      <rPr>
        <sz val="9"/>
        <rFont val="宋体"/>
        <charset val="134"/>
      </rPr>
      <t>合</t>
    </r>
    <r>
      <rPr>
        <sz val="9"/>
        <rFont val="Arial Narrow"/>
        <charset val="134"/>
      </rPr>
      <t xml:space="preserve">            </t>
    </r>
    <r>
      <rPr>
        <sz val="9"/>
        <rFont val="宋体"/>
        <charset val="134"/>
      </rPr>
      <t>计</t>
    </r>
  </si>
  <si>
    <r>
      <rPr>
        <sz val="9"/>
        <rFont val="宋体"/>
        <charset val="134"/>
      </rPr>
      <t>填表日期：</t>
    </r>
    <r>
      <rPr>
        <sz val="9"/>
        <rFont val="Arial Narrow"/>
        <charset val="134"/>
      </rPr>
      <t>2026</t>
    </r>
    <r>
      <rPr>
        <sz val="9"/>
        <rFont val="宋体"/>
        <charset val="134"/>
      </rPr>
      <t>年</t>
    </r>
    <r>
      <rPr>
        <sz val="9"/>
        <rFont val="Arial Narrow"/>
        <charset val="134"/>
      </rPr>
      <t>3</t>
    </r>
    <r>
      <rPr>
        <sz val="9"/>
        <rFont val="宋体"/>
        <charset val="134"/>
      </rPr>
      <t>月</t>
    </r>
    <r>
      <rPr>
        <sz val="9"/>
        <rFont val="Arial Narrow"/>
        <charset val="134"/>
      </rPr>
      <t>21</t>
    </r>
    <r>
      <rPr>
        <sz val="9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</si>
</sst>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/m"/>
    <numFmt numFmtId="178" formatCode="0.00_ "/>
    <numFmt numFmtId="179" formatCode="0.00_);[Red]\(0.00\)"/>
    <numFmt numFmtId="180" formatCode="yyyy&quot;年&quot;m&quot;月&quot;d&quot;日&quot;;@"/>
    <numFmt numFmtId="181" formatCode="0.00;[Red]0.00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color indexed="12"/>
      <name val="宋体"/>
      <charset val="134"/>
    </font>
    <font>
      <sz val="10"/>
      <name val="Times New Roman"/>
      <charset val="134"/>
    </font>
    <font>
      <b/>
      <sz val="18"/>
      <name val="宋体"/>
      <charset val="134"/>
    </font>
    <font>
      <sz val="9"/>
      <name val="Arial Narrow"/>
      <charset val="134"/>
    </font>
    <font>
      <b/>
      <sz val="9"/>
      <name val="Arial Narrow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34" fillId="0" borderId="0">
      <alignment vertical="center"/>
    </xf>
  </cellStyleXfs>
  <cellXfs count="6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0" xfId="6" applyNumberFormat="1" applyFont="1" applyFill="1" applyAlignment="1" applyProtection="1">
      <alignment horizontal="left" vertical="center" shrinkToFit="1"/>
      <protection locked="0" hidden="1"/>
    </xf>
    <xf numFmtId="0" fontId="3" fillId="0" borderId="0" xfId="0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9" fontId="4" fillId="0" borderId="0" xfId="0" applyNumberFormat="1" applyFont="1" applyFill="1" applyAlignment="1">
      <alignment horizontal="center" vertical="center" wrapText="1"/>
    </xf>
    <xf numFmtId="17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9" fontId="5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9" fontId="5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 applyProtection="1">
      <alignment horizontal="left" vertical="center"/>
    </xf>
    <xf numFmtId="49" fontId="9" fillId="0" borderId="1" xfId="0" applyNumberFormat="1" applyFont="1" applyFill="1" applyBorder="1" applyAlignment="1" applyProtection="1">
      <alignment horizontal="left" vertical="center"/>
    </xf>
    <xf numFmtId="0" fontId="10" fillId="0" borderId="1" xfId="5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 applyProtection="1">
      <alignment horizontal="center" vertical="justify"/>
    </xf>
    <xf numFmtId="49" fontId="9" fillId="0" borderId="1" xfId="0" applyNumberFormat="1" applyFont="1" applyFill="1" applyBorder="1" applyAlignment="1" applyProtection="1">
      <alignment horizontal="center" vertical="center"/>
    </xf>
    <xf numFmtId="4" fontId="9" fillId="0" borderId="1" xfId="0" applyNumberFormat="1" applyFont="1" applyFill="1" applyBorder="1" applyAlignment="1" applyProtection="1">
      <alignment horizontal="right" vertical="center"/>
    </xf>
    <xf numFmtId="178" fontId="11" fillId="0" borderId="1" xfId="50" applyNumberFormat="1" applyFont="1" applyFill="1" applyBorder="1" applyAlignment="1">
      <alignment horizontal="center" vertical="center" wrapText="1"/>
    </xf>
    <xf numFmtId="10" fontId="12" fillId="0" borderId="1" xfId="5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1" fillId="0" borderId="1" xfId="5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180" fontId="10" fillId="0" borderId="1" xfId="5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178" fontId="11" fillId="0" borderId="1" xfId="50" applyNumberFormat="1" applyFont="1" applyFill="1" applyBorder="1" applyAlignment="1">
      <alignment horizontal="center" vertical="center"/>
    </xf>
    <xf numFmtId="10" fontId="11" fillId="0" borderId="1" xfId="5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81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 2" xfId="50"/>
    <cellStyle name="常规 4" xfId="51"/>
  </cellStyles>
  <dxfs count="18"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&#12289;2026&#24180;&#24037;&#20316;\&#28142;&#23433;&#20998;&#20844;&#21496;\&#21672;&#35810;&#25253;&#21578;\&#19978;&#20256;&#20108;&#32500;&#30721;&#25253;&#21578;\3&#12289;&#29790;&#27905;&#31649;&#26448;&#26426;&#22120;&#35774;&#22791;&#27531;&#20540;&#35780;&#20272;\&#27979;&#31639;&#34920;&#19968;&#31295;\&#35780;&#20272;&#26126;&#32454;&#34920;&#21021;&#31295;--&#29790;&#27905;&#27719;&#25253;&#21150;&#20844;&#29992;&#21697;&#24066;&#22330;&#2786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yr7kw"/>
      <sheetName val="评估人员"/>
      <sheetName val="基本情况"/>
      <sheetName val="填表说明"/>
      <sheetName val="封面"/>
      <sheetName val="索引目录"/>
      <sheetName val="资产负债表"/>
      <sheetName val="审定数"/>
      <sheetName val="1-汇总表"/>
      <sheetName val="2-分类汇总"/>
      <sheetName val="3-流动汇总"/>
      <sheetName val="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投资性房地产汇总"/>
      <sheetName val="4-5-1投资性房地产"/>
      <sheetName val="4-5-2投资性房地产"/>
      <sheetName val="4-5-3投资性房地产"/>
      <sheetName val="4-5-4投资性房地产"/>
      <sheetName val="4-6固定资产汇总"/>
      <sheetName val="4-6-1房屋建筑物"/>
      <sheetName val="4-6-2构筑物"/>
      <sheetName val="4-6-3管道沟槽"/>
      <sheetName val="4-6-4机器设备"/>
      <sheetName val="询价记录"/>
      <sheetName val="非标测算过程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Sheet1"/>
      <sheetName val="Sheet2"/>
      <sheetName val="Sheet3"/>
      <sheetName val="4-13开发支出"/>
      <sheetName val="4-14商誉"/>
      <sheetName val="4-15长期待摊费用"/>
      <sheetName val="4-16递延所得税资产"/>
      <sheetName val="4-17其他非流动资产"/>
      <sheetName val="5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  <sheetName val="00000000"/>
      <sheetName val="Sheet4"/>
      <sheetName val="Sheet5"/>
    </sheetNames>
    <sheetDataSet>
      <sheetData sheetId="0" refreshError="1"/>
      <sheetData sheetId="1" refreshError="1">
        <row r="16">
          <cell r="D16" t="str">
            <v>陈思静、刘玉荣</v>
          </cell>
        </row>
      </sheetData>
      <sheetData sheetId="2" refreshError="1"/>
      <sheetData sheetId="3" refreshError="1"/>
      <sheetData sheetId="4" refreshError="1">
        <row r="17">
          <cell r="D17" t="str">
            <v>被评估单位填表人：</v>
          </cell>
          <cell r="E17" t="str">
            <v>赵莹</v>
          </cell>
        </row>
      </sheetData>
      <sheetData sheetId="5" refreshError="1"/>
      <sheetData sheetId="6" refreshError="1"/>
      <sheetData sheetId="7" refreshError="1"/>
      <sheetData sheetId="8" refreshError="1">
        <row r="3">
          <cell r="A3" t="str">
            <v>评估基准日：2026年3月20日</v>
          </cell>
        </row>
        <row r="5">
          <cell r="A5" t="str">
            <v>被评估单位：江苏瑞洁塑料管材管件有限公司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19"/>
  <sheetViews>
    <sheetView tabSelected="1" topLeftCell="A3" workbookViewId="0">
      <selection activeCell="O8" sqref="O8:O13"/>
    </sheetView>
  </sheetViews>
  <sheetFormatPr defaultColWidth="9" defaultRowHeight="13.5"/>
  <cols>
    <col min="1" max="1" width="9" style="2"/>
    <col min="2" max="2" width="17.5" style="2" customWidth="1"/>
    <col min="3" max="5" width="9" style="2"/>
    <col min="6" max="6" width="12.125" style="2"/>
    <col min="7" max="11" width="9" style="2"/>
    <col min="12" max="13" width="14" style="2" customWidth="1"/>
    <col min="14" max="14" width="14" style="3" customWidth="1"/>
    <col min="15" max="15" width="16.25" style="2" customWidth="1"/>
    <col min="16" max="16384" width="9" style="2"/>
  </cols>
  <sheetData>
    <row r="1" s="1" customFormat="1" spans="1:21">
      <c r="A1" s="4"/>
      <c r="B1" s="5"/>
      <c r="C1" s="5"/>
      <c r="D1" s="5"/>
      <c r="E1" s="5"/>
      <c r="F1" s="6"/>
      <c r="G1" s="5"/>
      <c r="H1" s="5"/>
      <c r="I1" s="5"/>
      <c r="J1" s="7"/>
      <c r="K1" s="5"/>
      <c r="L1" s="5"/>
      <c r="M1" s="5"/>
      <c r="N1" s="3"/>
      <c r="O1" s="3"/>
      <c r="P1" s="3"/>
      <c r="Q1" s="3"/>
      <c r="R1" s="3"/>
      <c r="S1" s="3"/>
      <c r="T1" s="3"/>
      <c r="U1" s="3"/>
    </row>
    <row r="2" s="1" customFormat="1" ht="22.5" spans="1:21">
      <c r="A2" s="8" t="s">
        <v>0</v>
      </c>
      <c r="B2" s="8"/>
      <c r="C2" s="8"/>
      <c r="D2" s="8"/>
      <c r="E2" s="8"/>
      <c r="F2" s="8"/>
      <c r="G2" s="8"/>
      <c r="H2" s="8"/>
      <c r="I2" s="9"/>
      <c r="J2" s="10"/>
      <c r="K2" s="9"/>
      <c r="L2" s="8"/>
      <c r="M2" s="8"/>
      <c r="N2" s="3"/>
      <c r="O2" s="3"/>
      <c r="P2" s="3"/>
      <c r="Q2" s="3"/>
      <c r="R2" s="3"/>
      <c r="S2" s="3"/>
      <c r="T2" s="3"/>
      <c r="U2" s="3"/>
    </row>
    <row r="3" s="1" customFormat="1" spans="1:21">
      <c r="A3" s="11" t="str">
        <f>'[1]1-汇总表'!A3:G3</f>
        <v>评估基准日：2026年3月20日</v>
      </c>
      <c r="B3" s="11"/>
      <c r="C3" s="11"/>
      <c r="D3" s="11"/>
      <c r="E3" s="11"/>
      <c r="F3" s="12"/>
      <c r="G3" s="12"/>
      <c r="H3" s="12"/>
      <c r="I3" s="13"/>
      <c r="J3" s="14"/>
      <c r="K3" s="13"/>
      <c r="L3" s="12"/>
      <c r="M3" s="12"/>
      <c r="N3" s="3"/>
      <c r="O3" s="3"/>
      <c r="P3" s="3"/>
      <c r="Q3" s="3"/>
      <c r="R3" s="3"/>
      <c r="S3" s="3"/>
      <c r="T3" s="3"/>
      <c r="U3" s="3"/>
    </row>
    <row r="4" s="1" customFormat="1" spans="1:21">
      <c r="A4" s="11"/>
      <c r="B4" s="15"/>
      <c r="C4" s="15"/>
      <c r="D4" s="11"/>
      <c r="E4" s="11"/>
      <c r="F4" s="16"/>
      <c r="G4" s="12"/>
      <c r="H4" s="12"/>
      <c r="I4" s="13"/>
      <c r="J4" s="14"/>
      <c r="K4" s="13"/>
      <c r="L4" s="12"/>
      <c r="M4" s="12" t="s">
        <v>1</v>
      </c>
      <c r="N4" s="3"/>
      <c r="O4" s="3"/>
      <c r="P4" s="3"/>
      <c r="Q4" s="3"/>
      <c r="R4" s="3"/>
      <c r="S4" s="3"/>
      <c r="T4" s="3"/>
      <c r="U4" s="3"/>
    </row>
    <row r="5" s="1" customFormat="1" spans="1:21">
      <c r="A5" s="17" t="str">
        <f>'[1]1-汇总表'!A5</f>
        <v>被评估单位：江苏瑞洁塑料管材管件有限公司</v>
      </c>
      <c r="B5" s="18"/>
      <c r="C5" s="19"/>
      <c r="D5" s="20"/>
      <c r="E5" s="12"/>
      <c r="F5" s="16"/>
      <c r="G5" s="20"/>
      <c r="H5" s="20"/>
      <c r="I5" s="21"/>
      <c r="J5" s="22"/>
      <c r="K5" s="21"/>
      <c r="L5" s="12"/>
      <c r="M5" s="12" t="s">
        <v>2</v>
      </c>
      <c r="N5" s="3"/>
      <c r="O5" s="3"/>
      <c r="P5" s="3"/>
      <c r="Q5" s="3"/>
      <c r="R5" s="3"/>
      <c r="S5" s="3"/>
      <c r="T5" s="3"/>
      <c r="U5" s="3"/>
    </row>
    <row r="6" s="1" customFormat="1" spans="1:21">
      <c r="A6" s="23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5" t="s">
        <v>8</v>
      </c>
      <c r="G6" s="26" t="s">
        <v>9</v>
      </c>
      <c r="H6" s="27"/>
      <c r="I6" s="28" t="s">
        <v>10</v>
      </c>
      <c r="J6" s="29"/>
      <c r="K6" s="28"/>
      <c r="L6" s="30" t="s">
        <v>11</v>
      </c>
      <c r="M6" s="24" t="s">
        <v>12</v>
      </c>
      <c r="N6" s="31" t="s">
        <v>13</v>
      </c>
      <c r="O6" s="32" t="s">
        <v>14</v>
      </c>
      <c r="P6" s="3"/>
      <c r="Q6" s="3"/>
      <c r="R6" s="3"/>
      <c r="S6" s="3"/>
      <c r="T6" s="3"/>
      <c r="U6" s="3"/>
    </row>
    <row r="7" s="1" customFormat="1" hidden="1" spans="1:21">
      <c r="A7" s="23"/>
      <c r="B7" s="24"/>
      <c r="C7" s="24"/>
      <c r="D7" s="23"/>
      <c r="E7" s="23"/>
      <c r="F7" s="33"/>
      <c r="G7" s="34" t="s">
        <v>15</v>
      </c>
      <c r="H7" s="23" t="s">
        <v>16</v>
      </c>
      <c r="I7" s="28" t="s">
        <v>15</v>
      </c>
      <c r="J7" s="35" t="s">
        <v>17</v>
      </c>
      <c r="K7" s="28" t="s">
        <v>16</v>
      </c>
      <c r="L7" s="23"/>
      <c r="M7" s="23"/>
      <c r="N7" s="36" t="s">
        <v>18</v>
      </c>
    </row>
    <row r="8" s="2" customFormat="1" spans="1:21">
      <c r="A8" s="37">
        <v>42</v>
      </c>
      <c r="B8" s="38" t="s">
        <v>19</v>
      </c>
      <c r="C8" s="39"/>
      <c r="D8" s="40" t="s">
        <v>20</v>
      </c>
      <c r="E8" s="41">
        <v>1</v>
      </c>
      <c r="F8" s="42" t="s">
        <v>21</v>
      </c>
      <c r="G8" s="43">
        <v>1000</v>
      </c>
      <c r="H8" s="43">
        <v>50</v>
      </c>
      <c r="I8" s="44">
        <v>20</v>
      </c>
      <c r="J8" s="45">
        <v>0.1</v>
      </c>
      <c r="K8" s="44">
        <v>20</v>
      </c>
      <c r="L8" s="46">
        <f t="shared" ref="L8:L13" si="0">K8*1.13</f>
        <v>22.6</v>
      </c>
      <c r="M8" s="47" t="s">
        <v>22</v>
      </c>
      <c r="N8" s="31">
        <f>G8*J8</f>
        <v>100</v>
      </c>
      <c r="O8" s="48">
        <f t="shared" ref="O8:O13" si="1">N8*1.13</f>
        <v>113</v>
      </c>
    </row>
    <row r="9" s="2" customFormat="1" spans="1:21">
      <c r="A9" s="37">
        <v>43</v>
      </c>
      <c r="B9" s="38" t="s">
        <v>23</v>
      </c>
      <c r="C9" s="39" t="s">
        <v>24</v>
      </c>
      <c r="D9" s="40" t="s">
        <v>25</v>
      </c>
      <c r="E9" s="41">
        <v>11</v>
      </c>
      <c r="F9" s="42" t="s">
        <v>21</v>
      </c>
      <c r="G9" s="43">
        <v>3000</v>
      </c>
      <c r="H9" s="43">
        <v>150</v>
      </c>
      <c r="I9" s="44">
        <v>550</v>
      </c>
      <c r="J9" s="45">
        <v>0.15</v>
      </c>
      <c r="K9" s="44">
        <v>550</v>
      </c>
      <c r="L9" s="46">
        <f t="shared" si="0"/>
        <v>621.5</v>
      </c>
      <c r="M9" s="47" t="s">
        <v>22</v>
      </c>
      <c r="N9" s="31">
        <v>550</v>
      </c>
      <c r="O9" s="48">
        <f t="shared" si="1"/>
        <v>621.5</v>
      </c>
    </row>
    <row r="10" s="2" customFormat="1" spans="1:21">
      <c r="A10" s="37">
        <v>44</v>
      </c>
      <c r="B10" s="38" t="s">
        <v>26</v>
      </c>
      <c r="C10" s="39" t="s">
        <v>27</v>
      </c>
      <c r="D10" s="49" t="s">
        <v>28</v>
      </c>
      <c r="E10" s="41">
        <v>1</v>
      </c>
      <c r="F10" s="42" t="s">
        <v>21</v>
      </c>
      <c r="G10" s="43">
        <v>6398.23</v>
      </c>
      <c r="H10" s="43">
        <v>319.91</v>
      </c>
      <c r="I10" s="44">
        <v>100</v>
      </c>
      <c r="J10" s="45">
        <v>0.1</v>
      </c>
      <c r="K10" s="44">
        <v>100</v>
      </c>
      <c r="L10" s="46">
        <f t="shared" si="0"/>
        <v>113</v>
      </c>
      <c r="M10" s="47" t="s">
        <v>22</v>
      </c>
      <c r="N10" s="31">
        <f t="shared" ref="N8:N11" si="2">G10*J10</f>
        <v>639.823</v>
      </c>
      <c r="O10" s="48">
        <f t="shared" si="1"/>
        <v>722.99999</v>
      </c>
    </row>
    <row r="11" s="2" customFormat="1" spans="1:21">
      <c r="A11" s="37">
        <v>45</v>
      </c>
      <c r="B11" s="38" t="s">
        <v>29</v>
      </c>
      <c r="C11" s="39" t="s">
        <v>30</v>
      </c>
      <c r="D11" s="49" t="s">
        <v>28</v>
      </c>
      <c r="E11" s="41">
        <v>1</v>
      </c>
      <c r="F11" s="42" t="s">
        <v>21</v>
      </c>
      <c r="G11" s="43">
        <v>4690.27</v>
      </c>
      <c r="H11" s="43">
        <v>234.51</v>
      </c>
      <c r="I11" s="44">
        <v>100</v>
      </c>
      <c r="J11" s="45">
        <v>0.1</v>
      </c>
      <c r="K11" s="44">
        <v>100</v>
      </c>
      <c r="L11" s="46">
        <f t="shared" si="0"/>
        <v>113</v>
      </c>
      <c r="M11" s="47" t="s">
        <v>22</v>
      </c>
      <c r="N11" s="31">
        <f t="shared" si="2"/>
        <v>469.027</v>
      </c>
      <c r="O11" s="48">
        <f t="shared" si="1"/>
        <v>530.00051</v>
      </c>
    </row>
    <row r="12" s="2" customFormat="1" spans="1:21">
      <c r="A12" s="37">
        <v>49</v>
      </c>
      <c r="B12" s="38" t="s">
        <v>31</v>
      </c>
      <c r="C12" s="39"/>
      <c r="D12" s="49" t="s">
        <v>28</v>
      </c>
      <c r="E12" s="41">
        <v>1</v>
      </c>
      <c r="F12" s="42" t="s">
        <v>21</v>
      </c>
      <c r="G12" s="43">
        <v>3318.58</v>
      </c>
      <c r="H12" s="43">
        <v>165.93</v>
      </c>
      <c r="I12" s="44">
        <v>100</v>
      </c>
      <c r="J12" s="45">
        <v>0.1</v>
      </c>
      <c r="K12" s="44">
        <v>100</v>
      </c>
      <c r="L12" s="46">
        <f t="shared" si="0"/>
        <v>113</v>
      </c>
      <c r="M12" s="47" t="s">
        <v>22</v>
      </c>
      <c r="N12" s="31">
        <f>G12*J12</f>
        <v>331.858</v>
      </c>
      <c r="O12" s="48">
        <f t="shared" si="1"/>
        <v>374.99954</v>
      </c>
    </row>
    <row r="13" s="2" customFormat="1" spans="1:21">
      <c r="A13" s="37">
        <v>62</v>
      </c>
      <c r="B13" s="38" t="s">
        <v>32</v>
      </c>
      <c r="C13" s="39"/>
      <c r="D13" s="49" t="s">
        <v>28</v>
      </c>
      <c r="E13" s="41">
        <v>1</v>
      </c>
      <c r="F13" s="42" t="s">
        <v>33</v>
      </c>
      <c r="G13" s="43">
        <v>938</v>
      </c>
      <c r="H13" s="43">
        <v>0</v>
      </c>
      <c r="I13" s="44">
        <v>30</v>
      </c>
      <c r="J13" s="45">
        <v>0.1</v>
      </c>
      <c r="K13" s="44">
        <v>30</v>
      </c>
      <c r="L13" s="46">
        <f t="shared" si="0"/>
        <v>33.9</v>
      </c>
      <c r="M13" s="47" t="s">
        <v>22</v>
      </c>
      <c r="N13" s="31">
        <f>G13*J13</f>
        <v>93.8</v>
      </c>
      <c r="O13" s="48">
        <f t="shared" si="1"/>
        <v>105.994</v>
      </c>
    </row>
    <row r="14" spans="1:21">
      <c r="A14" s="37"/>
      <c r="B14" s="39"/>
      <c r="C14" s="49"/>
      <c r="D14" s="40"/>
      <c r="E14" s="50"/>
      <c r="F14" s="51"/>
      <c r="G14" s="52"/>
      <c r="H14" s="52"/>
      <c r="I14" s="53"/>
      <c r="J14" s="54"/>
      <c r="K14" s="44"/>
      <c r="L14" s="55"/>
      <c r="M14" s="37"/>
      <c r="N14" s="56"/>
      <c r="O14" s="32"/>
    </row>
    <row r="15" spans="1:21">
      <c r="A15" s="37" t="s">
        <v>34</v>
      </c>
      <c r="B15" s="37"/>
      <c r="C15" s="57"/>
      <c r="D15" s="37"/>
      <c r="E15" s="37"/>
      <c r="F15" s="52"/>
      <c r="G15" s="58">
        <f t="shared" ref="G15:K15" si="3">SUM(G8:G14)</f>
        <v>19345.08</v>
      </c>
      <c r="H15" s="58" t="e">
        <f>SUM(#REF!)</f>
        <v>#REF!</v>
      </c>
      <c r="I15" s="59">
        <f t="shared" si="3"/>
        <v>900</v>
      </c>
      <c r="J15" s="58"/>
      <c r="K15" s="59">
        <f t="shared" si="3"/>
        <v>900</v>
      </c>
      <c r="L15" s="60">
        <f>SUBTOTAL(9,L8:L14)</f>
        <v>1017</v>
      </c>
      <c r="M15" s="37"/>
      <c r="N15" s="56">
        <f>SUM(N8:N14)</f>
        <v>2184.508</v>
      </c>
      <c r="O15" s="32">
        <f>SUBTOTAL(9,O8:O14)</f>
        <v>2468.49404</v>
      </c>
    </row>
    <row r="16" spans="1:21">
      <c r="A16" s="61" t="s">
        <v>35</v>
      </c>
      <c r="B16" s="62"/>
      <c r="C16" s="57"/>
      <c r="D16" s="37"/>
      <c r="E16" s="37"/>
      <c r="F16" s="52"/>
      <c r="G16" s="58"/>
      <c r="H16" s="52"/>
      <c r="I16" s="59"/>
      <c r="J16" s="58"/>
      <c r="K16" s="59"/>
      <c r="L16" s="63"/>
      <c r="M16" s="37"/>
      <c r="N16" s="56"/>
      <c r="O16" s="32"/>
    </row>
    <row r="17" spans="1:15">
      <c r="A17" s="37" t="s">
        <v>36</v>
      </c>
      <c r="B17" s="37"/>
      <c r="C17" s="57"/>
      <c r="D17" s="37"/>
      <c r="E17" s="37"/>
      <c r="F17" s="52"/>
      <c r="G17" s="58">
        <f t="shared" ref="G17:I17" si="4">G15-G16</f>
        <v>19345.08</v>
      </c>
      <c r="H17" s="58" t="e">
        <f t="shared" si="4"/>
        <v>#REF!</v>
      </c>
      <c r="I17" s="59">
        <f t="shared" si="4"/>
        <v>900</v>
      </c>
      <c r="J17" s="58"/>
      <c r="K17" s="59">
        <f>K15-K16</f>
        <v>900</v>
      </c>
      <c r="L17" s="63"/>
      <c r="M17" s="37"/>
      <c r="N17" s="56"/>
      <c r="O17" s="32"/>
    </row>
    <row r="18" spans="1:15">
      <c r="A18" s="20" t="str">
        <f>[1]封面!$D$17&amp;[1]封面!$E$17</f>
        <v>被评估单位填表人：赵莹</v>
      </c>
      <c r="B18" s="18"/>
      <c r="C18" s="19"/>
      <c r="D18" s="20"/>
      <c r="E18" s="12"/>
      <c r="F18" s="16"/>
      <c r="G18" s="20"/>
      <c r="H18" s="20"/>
      <c r="I18" s="21"/>
      <c r="J18" s="20"/>
      <c r="K18" s="21" t="str">
        <f>"评估人员："&amp;[1]评估人员!$D$16</f>
        <v>评估人员：陈思静、刘玉荣</v>
      </c>
      <c r="L18" s="12"/>
      <c r="M18" s="12"/>
    </row>
    <row r="19" spans="1:15">
      <c r="A19" s="64" t="s">
        <v>37</v>
      </c>
      <c r="B19" s="18"/>
      <c r="C19" s="19"/>
      <c r="D19" s="20"/>
      <c r="E19" s="12"/>
      <c r="F19" s="16"/>
      <c r="G19" s="20"/>
      <c r="H19" s="20"/>
      <c r="I19" s="21"/>
      <c r="J19" s="20"/>
      <c r="K19" s="21"/>
      <c r="L19" s="12"/>
      <c r="M19" s="12"/>
    </row>
  </sheetData>
  <autoFilter xmlns:etc="http://www.wps.cn/officeDocument/2017/etCustomData" ref="A6:N13" etc:filterBottomFollowUsedRange="0">
    <filterColumn colId="1">
      <colorFilter dxfId="0"/>
    </filterColumn>
    <extLst/>
  </autoFilter>
  <mergeCells count="14">
    <mergeCell ref="A2:M2"/>
    <mergeCell ref="A3:M3"/>
    <mergeCell ref="G6:H6"/>
    <mergeCell ref="I6:K6"/>
    <mergeCell ref="A15:B15"/>
    <mergeCell ref="A16:B16"/>
    <mergeCell ref="A17:B17"/>
    <mergeCell ref="A6:A7"/>
    <mergeCell ref="B6:B7"/>
    <mergeCell ref="C6:C7"/>
    <mergeCell ref="D6:D7"/>
    <mergeCell ref="E6:E7"/>
    <mergeCell ref="F6:F7"/>
    <mergeCell ref="M6:M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厨房用具转让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agoni</cp:lastModifiedBy>
  <dcterms:created xsi:type="dcterms:W3CDTF">2026-10-09T06:07:00Z</dcterms:created>
  <dcterms:modified xsi:type="dcterms:W3CDTF">2026-10-09T06:24:12Z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FC8BCEADB2FC4EF98F2202635E255A73_11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