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27015" windowHeight="12525"/>
  </bookViews>
  <sheets>
    <sheet name="办公家具 转让" sheetId="1" r:id="rId1"/>
  </sheets>
  <externalReferences>
    <externalReference r:id="rId2"/>
    <externalReference r:id="rId3"/>
  </externalReferences>
  <definedNames>
    <definedName name="_xlnm._FilterDatabase" localSheetId="0" hidden="1">'办公家具 转让'!$A$6:$N$21</definedName>
    <definedName name="\s">#REF!</definedName>
    <definedName name="abcd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<sst xmlns="http://schemas.openxmlformats.org/spreadsheetml/2006/main" count="82" uniqueCount="50">
  <si>
    <t>固定资产—电子及办公设备评估明细表</t>
  </si>
  <si>
    <r>
      <rPr>
        <sz val="9"/>
        <rFont val="宋体"/>
        <charset val="134"/>
      </rPr>
      <t>表</t>
    </r>
    <r>
      <rPr>
        <sz val="9"/>
        <rFont val="Arial Narrow"/>
        <charset val="134"/>
      </rPr>
      <t>4-6-6</t>
    </r>
  </si>
  <si>
    <r>
      <rPr>
        <sz val="9"/>
        <rFont val="宋体"/>
        <charset val="134"/>
      </rPr>
      <t>金额单位：人民币元</t>
    </r>
  </si>
  <si>
    <r>
      <rPr>
        <b/>
        <sz val="9"/>
        <rFont val="宋体"/>
        <charset val="134"/>
      </rPr>
      <t>序号</t>
    </r>
  </si>
  <si>
    <r>
      <rPr>
        <b/>
        <sz val="9"/>
        <rFont val="宋体"/>
        <charset val="134"/>
      </rPr>
      <t>设备名称</t>
    </r>
  </si>
  <si>
    <r>
      <rPr>
        <b/>
        <sz val="9"/>
        <rFont val="宋体"/>
        <charset val="134"/>
      </rPr>
      <t>规格型号</t>
    </r>
  </si>
  <si>
    <r>
      <rPr>
        <b/>
        <sz val="9"/>
        <rFont val="宋体"/>
        <charset val="134"/>
      </rPr>
      <t>计量单位</t>
    </r>
  </si>
  <si>
    <r>
      <rPr>
        <b/>
        <sz val="9"/>
        <rFont val="宋体"/>
        <charset val="134"/>
      </rPr>
      <t>数量</t>
    </r>
  </si>
  <si>
    <r>
      <rPr>
        <b/>
        <sz val="9"/>
        <rFont val="宋体"/>
        <charset val="134"/>
      </rPr>
      <t>启用日期</t>
    </r>
  </si>
  <si>
    <r>
      <rPr>
        <b/>
        <sz val="9"/>
        <rFont val="宋体"/>
        <charset val="134"/>
      </rPr>
      <t>账面价值</t>
    </r>
  </si>
  <si>
    <r>
      <rPr>
        <b/>
        <sz val="9"/>
        <rFont val="宋体"/>
        <charset val="134"/>
      </rPr>
      <t>评估价值</t>
    </r>
  </si>
  <si>
    <t>办公家具</t>
  </si>
  <si>
    <r>
      <rPr>
        <b/>
        <sz val="9"/>
        <rFont val="宋体"/>
        <charset val="134"/>
      </rPr>
      <t>备注</t>
    </r>
  </si>
  <si>
    <t>转让价格</t>
  </si>
  <si>
    <t>含税价</t>
  </si>
  <si>
    <r>
      <rPr>
        <b/>
        <sz val="9"/>
        <rFont val="宋体"/>
        <charset val="134"/>
      </rPr>
      <t>原值</t>
    </r>
  </si>
  <si>
    <r>
      <rPr>
        <b/>
        <sz val="9"/>
        <rFont val="宋体"/>
        <charset val="134"/>
      </rPr>
      <t>净值</t>
    </r>
  </si>
  <si>
    <t>成新率%</t>
  </si>
  <si>
    <t>自评价格不含税</t>
  </si>
  <si>
    <t>办公沙发</t>
  </si>
  <si>
    <t>个</t>
  </si>
  <si>
    <t>2019年8月1日</t>
  </si>
  <si>
    <t>转让</t>
  </si>
  <si>
    <t>篮球架</t>
  </si>
  <si>
    <t>2019年07月11日</t>
  </si>
  <si>
    <t>主席台</t>
  </si>
  <si>
    <t>2020年4月1日</t>
  </si>
  <si>
    <t>会议椅</t>
  </si>
  <si>
    <t>把</t>
  </si>
  <si>
    <t>2020年04月01日</t>
  </si>
  <si>
    <t>6米会议桌</t>
  </si>
  <si>
    <t>张</t>
  </si>
  <si>
    <t>2020年5月26日</t>
  </si>
  <si>
    <t>2020年05月26日</t>
  </si>
  <si>
    <t>订条桌</t>
  </si>
  <si>
    <t>2米长*60宽</t>
  </si>
  <si>
    <t>1.5米床、床垫、床头柜</t>
  </si>
  <si>
    <t>套</t>
  </si>
  <si>
    <t>2021年10月22日</t>
  </si>
  <si>
    <t>两门衣柜</t>
  </si>
  <si>
    <t>家具-文件柜</t>
  </si>
  <si>
    <t>2019年04月26日</t>
  </si>
  <si>
    <t>家具-长茶几</t>
  </si>
  <si>
    <t>条桌</t>
  </si>
  <si>
    <t>家具-条行桌</t>
  </si>
  <si>
    <t>家具、椅子</t>
  </si>
  <si>
    <r>
      <rPr>
        <sz val="9"/>
        <rFont val="宋体"/>
        <charset val="134"/>
      </rPr>
      <t>合</t>
    </r>
    <r>
      <rPr>
        <sz val="9"/>
        <rFont val="Arial Narrow"/>
        <charset val="134"/>
      </rPr>
      <t xml:space="preserve">     </t>
    </r>
    <r>
      <rPr>
        <sz val="9"/>
        <rFont val="宋体"/>
        <charset val="134"/>
      </rPr>
      <t>计</t>
    </r>
  </si>
  <si>
    <t>减：电子及办公设备减值准备</t>
  </si>
  <si>
    <r>
      <rPr>
        <sz val="9"/>
        <rFont val="宋体"/>
        <charset val="134"/>
      </rPr>
      <t>合</t>
    </r>
    <r>
      <rPr>
        <sz val="9"/>
        <rFont val="Arial Narrow"/>
        <charset val="134"/>
      </rPr>
      <t xml:space="preserve">            </t>
    </r>
    <r>
      <rPr>
        <sz val="9"/>
        <rFont val="宋体"/>
        <charset val="134"/>
      </rPr>
      <t>计</t>
    </r>
  </si>
  <si>
    <r>
      <rPr>
        <sz val="9"/>
        <rFont val="宋体"/>
        <charset val="134"/>
      </rPr>
      <t>填表日期：</t>
    </r>
    <r>
      <rPr>
        <sz val="9"/>
        <rFont val="Arial Narrow"/>
        <charset val="134"/>
      </rPr>
      <t>2026</t>
    </r>
    <r>
      <rPr>
        <sz val="9"/>
        <rFont val="宋体"/>
        <charset val="134"/>
      </rPr>
      <t>年</t>
    </r>
    <r>
      <rPr>
        <sz val="9"/>
        <rFont val="Arial Narrow"/>
        <charset val="134"/>
      </rPr>
      <t>3</t>
    </r>
    <r>
      <rPr>
        <sz val="9"/>
        <rFont val="宋体"/>
        <charset val="134"/>
      </rPr>
      <t>月</t>
    </r>
    <r>
      <rPr>
        <sz val="9"/>
        <rFont val="Arial Narrow"/>
        <charset val="134"/>
      </rPr>
      <t>21</t>
    </r>
    <r>
      <rPr>
        <sz val="9"/>
        <rFont val="宋体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</si>
</sst>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  <numFmt numFmtId="177" formatCode="yyyy/m"/>
    <numFmt numFmtId="178" formatCode="0.00_ "/>
    <numFmt numFmtId="179" formatCode="0.00_);[Red]\(0.00\)"/>
    <numFmt numFmtId="180" formatCode="0_);[Red]\(0\)"/>
    <numFmt numFmtId="181" formatCode="yyyy&quot;年&quot;m&quot;月&quot;d&quot;日&quot;;@"/>
    <numFmt numFmtId="182" formatCode="0.00;[Red]0.00"/>
  </numFmts>
  <fonts count="3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0"/>
      <color indexed="12"/>
      <name val="宋体"/>
      <charset val="134"/>
    </font>
    <font>
      <sz val="10"/>
      <name val="Times New Roman"/>
      <charset val="134"/>
    </font>
    <font>
      <b/>
      <sz val="18"/>
      <name val="宋体"/>
      <charset val="134"/>
    </font>
    <font>
      <sz val="9"/>
      <name val="Arial Narrow"/>
      <charset val="134"/>
    </font>
    <font>
      <b/>
      <sz val="9"/>
      <name val="Arial Narrow"/>
      <charset val="134"/>
    </font>
    <font>
      <b/>
      <sz val="9"/>
      <name val="宋体"/>
      <charset val="134"/>
    </font>
    <font>
      <sz val="1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9"/>
      <color rgb="FFFF000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  <scheme val="minor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1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7" borderId="8" applyNumberFormat="0" applyAlignment="0" applyProtection="0">
      <alignment vertical="center"/>
    </xf>
    <xf numFmtId="0" fontId="27" fillId="7" borderId="7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6" fillId="0" borderId="0"/>
    <xf numFmtId="0" fontId="0" fillId="0" borderId="0">
      <alignment vertical="center"/>
    </xf>
    <xf numFmtId="0" fontId="37" fillId="0" borderId="0">
      <alignment vertical="center"/>
    </xf>
    <xf numFmtId="0" fontId="36" fillId="0" borderId="0"/>
    <xf numFmtId="43" fontId="36" fillId="0" borderId="0" applyFont="0" applyFill="0" applyBorder="0" applyAlignment="0" applyProtection="0"/>
  </cellStyleXfs>
  <cellXfs count="7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176" fontId="2" fillId="0" borderId="0" xfId="6" applyNumberFormat="1" applyFont="1" applyFill="1" applyAlignment="1" applyProtection="1">
      <alignment horizontal="left" vertical="center" shrinkToFit="1"/>
      <protection locked="0" hidden="1"/>
    </xf>
    <xf numFmtId="0" fontId="3" fillId="0" borderId="0" xfId="0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9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9" fontId="4" fillId="0" borderId="0" xfId="0" applyNumberFormat="1" applyFont="1" applyFill="1" applyAlignment="1">
      <alignment horizontal="center" vertical="center" wrapText="1"/>
    </xf>
    <xf numFmtId="17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8" fontId="5" fillId="0" borderId="0" xfId="0" applyNumberFormat="1" applyFont="1" applyFill="1" applyAlignment="1">
      <alignment horizontal="center" vertical="center"/>
    </xf>
    <xf numFmtId="9" fontId="5" fillId="0" borderId="0" xfId="0" applyNumberFormat="1" applyFont="1" applyFill="1" applyAlignment="1">
      <alignment horizontal="center" vertical="center"/>
    </xf>
    <xf numFmtId="179" fontId="5" fillId="0" borderId="0" xfId="0" applyNumberFormat="1" applyFont="1" applyFill="1" applyAlignment="1">
      <alignment horizontal="center" vertical="center" wrapText="1"/>
    </xf>
    <xf numFmtId="177" fontId="5" fillId="0" borderId="0" xfId="0" applyNumberFormat="1" applyFont="1" applyFill="1" applyAlignment="1">
      <alignment horizontal="center" vertical="center"/>
    </xf>
    <xf numFmtId="179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/>
    </xf>
    <xf numFmtId="178" fontId="5" fillId="0" borderId="0" xfId="0" applyNumberFormat="1" applyFont="1" applyFill="1" applyAlignment="1">
      <alignment vertical="center"/>
    </xf>
    <xf numFmtId="9" fontId="5" fillId="0" borderId="0" xfId="0" applyNumberFormat="1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/>
    </xf>
    <xf numFmtId="9" fontId="6" fillId="0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9" fontId="7" fillId="0" borderId="1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 applyProtection="1">
      <alignment horizontal="left" vertical="center"/>
    </xf>
    <xf numFmtId="49" fontId="9" fillId="0" borderId="1" xfId="0" applyNumberFormat="1" applyFont="1" applyFill="1" applyBorder="1" applyAlignment="1" applyProtection="1">
      <alignment horizontal="left" vertical="center"/>
    </xf>
    <xf numFmtId="0" fontId="10" fillId="0" borderId="1" xfId="5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 applyProtection="1">
      <alignment horizontal="center" vertical="justify"/>
    </xf>
    <xf numFmtId="49" fontId="9" fillId="0" borderId="1" xfId="0" applyNumberFormat="1" applyFont="1" applyFill="1" applyBorder="1" applyAlignment="1" applyProtection="1">
      <alignment horizontal="center" vertical="center"/>
    </xf>
    <xf numFmtId="4" fontId="9" fillId="0" borderId="1" xfId="0" applyNumberFormat="1" applyFont="1" applyFill="1" applyBorder="1" applyAlignment="1" applyProtection="1">
      <alignment horizontal="right" vertical="center"/>
    </xf>
    <xf numFmtId="178" fontId="10" fillId="0" borderId="1" xfId="50" applyNumberFormat="1" applyFont="1" applyFill="1" applyBorder="1" applyAlignment="1">
      <alignment horizontal="center" vertical="center" wrapText="1"/>
    </xf>
    <xf numFmtId="10" fontId="11" fillId="0" borderId="1" xfId="5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13" fillId="0" borderId="1" xfId="51" applyFont="1" applyFill="1" applyBorder="1" applyAlignment="1">
      <alignment horizontal="center" vertical="center"/>
    </xf>
    <xf numFmtId="178" fontId="13" fillId="0" borderId="1" xfId="50" applyNumberFormat="1" applyFont="1" applyFill="1" applyBorder="1" applyAlignment="1">
      <alignment horizontal="center" vertical="center" wrapText="1"/>
    </xf>
    <xf numFmtId="0" fontId="14" fillId="0" borderId="1" xfId="50" applyFont="1" applyFill="1" applyBorder="1" applyAlignment="1">
      <alignment horizontal="center" vertical="center" wrapText="1"/>
    </xf>
    <xf numFmtId="0" fontId="14" fillId="0" borderId="1" xfId="50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 applyProtection="1">
      <alignment horizontal="center" vertical="center"/>
    </xf>
    <xf numFmtId="0" fontId="15" fillId="4" borderId="1" xfId="52" applyFont="1" applyFill="1" applyBorder="1" applyAlignment="1">
      <alignment horizontal="left" vertical="center" shrinkToFit="1"/>
    </xf>
    <xf numFmtId="0" fontId="15" fillId="0" borderId="1" xfId="52" applyFont="1" applyFill="1" applyBorder="1" applyAlignment="1">
      <alignment horizontal="left" vertical="center" shrinkToFit="1"/>
    </xf>
    <xf numFmtId="180" fontId="15" fillId="0" borderId="1" xfId="53" applyNumberFormat="1" applyFont="1" applyFill="1" applyBorder="1" applyAlignment="1">
      <alignment horizontal="center" vertical="center" shrinkToFit="1"/>
    </xf>
    <xf numFmtId="49" fontId="15" fillId="0" borderId="1" xfId="52" applyNumberFormat="1" applyFont="1" applyFill="1" applyBorder="1" applyAlignment="1">
      <alignment horizontal="center" vertical="center" shrinkToFit="1"/>
    </xf>
    <xf numFmtId="4" fontId="16" fillId="0" borderId="1" xfId="0" applyNumberFormat="1" applyFont="1" applyFill="1" applyBorder="1" applyAlignment="1" applyProtection="1">
      <alignment horizontal="right" vertical="center"/>
    </xf>
    <xf numFmtId="181" fontId="14" fillId="0" borderId="1" xfId="50" applyNumberFormat="1" applyFont="1" applyFill="1" applyBorder="1" applyAlignment="1">
      <alignment horizontal="center" vertical="center"/>
    </xf>
    <xf numFmtId="182" fontId="5" fillId="0" borderId="1" xfId="0" applyNumberFormat="1" applyFont="1" applyFill="1" applyBorder="1" applyAlignment="1">
      <alignment horizontal="center" vertical="center"/>
    </xf>
    <xf numFmtId="178" fontId="13" fillId="0" borderId="1" xfId="50" applyNumberFormat="1" applyFont="1" applyFill="1" applyBorder="1" applyAlignment="1">
      <alignment horizontal="center" vertical="center"/>
    </xf>
    <xf numFmtId="10" fontId="13" fillId="0" borderId="1" xfId="5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182" fontId="5" fillId="0" borderId="2" xfId="0" applyNumberFormat="1" applyFont="1" applyFill="1" applyBorder="1" applyAlignment="1">
      <alignment horizontal="center" vertical="center"/>
    </xf>
    <xf numFmtId="178" fontId="5" fillId="0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5 2" xfId="50"/>
    <cellStyle name="常规 4" xfId="51"/>
    <cellStyle name="_x0004__基础法评估明细表(本部)设备" xfId="52"/>
    <cellStyle name="千位分隔 3 2" xfId="53"/>
  </cellStyles>
  <dxfs count="18">
    <dxf>
      <fill>
        <patternFill patternType="solid">
          <fgColor rgb="FF00B0F0"/>
          <bgColor rgb="FF00B0F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G:\1&#12289;2026&#24180;&#24037;&#20316;\&#28142;&#23433;&#20998;&#20844;&#21496;\&#21672;&#35810;&#25253;&#21578;\&#19978;&#20256;&#20108;&#32500;&#30721;&#25253;&#21578;\3&#12289;&#29790;&#27905;&#31649;&#26448;&#26426;&#22120;&#35774;&#22791;&#27531;&#20540;&#35780;&#20272;\&#27979;&#31639;&#34920;&#19968;&#31295;\&#35780;&#20272;&#26126;&#32454;&#34920;&#21021;&#31295;--&#29790;&#27905;&#27719;&#25253;&#21150;&#20844;&#29992;&#21697;&#24066;&#22330;&#27861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e&#20132;&#26131;&#24179;&#21488;&#20132;&#26131;\&#21150;&#20844;&#29992;&#21697;\&#22266;&#23450;&#36164;&#20135;-&#21150;&#20844;&#31867;&#35780;&#20272;&#32479;&#35745;&#34920;-&#33258;&#35780;&#21453;&#39304;260520\&#21150;&#20844;&#23478;&#20855;%20&#36716;&#3575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yr7kw"/>
      <sheetName val="评估人员"/>
      <sheetName val="基本情况"/>
      <sheetName val="填表说明"/>
      <sheetName val="封面"/>
      <sheetName val="索引目录"/>
      <sheetName val="资产负债表"/>
      <sheetName val="审定数"/>
      <sheetName val="1-汇总表"/>
      <sheetName val="2-分类汇总"/>
      <sheetName val="3-流动汇总"/>
      <sheetName val="3-1货币汇总表"/>
      <sheetName val="3-1-1现金"/>
      <sheetName val="3-1-2银行存款"/>
      <sheetName val="3-1-3其他货币资金"/>
      <sheetName val="3-2交易性金融资产汇总"/>
      <sheetName val="3-2-1交易性-股票"/>
      <sheetName val="3-2-2交易性-债券"/>
      <sheetName val="3-2-3交易性-基金"/>
      <sheetName val="3-3应收票据"/>
      <sheetName val="3-4应收账款"/>
      <sheetName val="3-5预付账款"/>
      <sheetName val="3-6应收利息"/>
      <sheetName val="3-7应收股利"/>
      <sheetName val="3-8其他应收款"/>
      <sheetName val="3-9存货汇总"/>
      <sheetName val="3-9-1材料采购（在途物资）"/>
      <sheetName val="3-9-2原材料"/>
      <sheetName val="3-9-3在库周转材料"/>
      <sheetName val="3-9-4委托加工物资"/>
      <sheetName val="3-9-5产成品（库存商品）"/>
      <sheetName val="3-9-6在产品（自制半成品）"/>
      <sheetName val="3-9-7发出商品"/>
      <sheetName val="3-9-8在用周转材料"/>
      <sheetName val="3-10一年到期非流动资产"/>
      <sheetName val="3-11其他流动资产"/>
      <sheetName val="4-非流动资产汇总"/>
      <sheetName val="4-1可供出售金融资产汇总"/>
      <sheetName val="4-1-1可出售-股票"/>
      <sheetName val="4-1-2可出售-债券"/>
      <sheetName val="4-1-3可出售-其他"/>
      <sheetName val="4-2持有到期投资"/>
      <sheetName val="4-3长期应收"/>
      <sheetName val="4-4股权投资"/>
      <sheetName val="4-5投资性房地产汇总"/>
      <sheetName val="4-5-1投资性房地产"/>
      <sheetName val="4-5-2投资性房地产"/>
      <sheetName val="4-5-3投资性房地产"/>
      <sheetName val="4-5-4投资性房地产"/>
      <sheetName val="4-6固定资产汇总"/>
      <sheetName val="4-6-1房屋建筑物"/>
      <sheetName val="4-6-2构筑物"/>
      <sheetName val="4-6-3管道沟槽"/>
      <sheetName val="4-6-4机器设备"/>
      <sheetName val="询价记录"/>
      <sheetName val="非标测算过程"/>
      <sheetName val="4-6-5车辆"/>
      <sheetName val="4-6-6电子设备"/>
      <sheetName val="4-6-7土地"/>
      <sheetName val="4-7在建工程汇总"/>
      <sheetName val="4-7-1在建（土建）"/>
      <sheetName val="4-7-2在建（设备）"/>
      <sheetName val="4-8工程物资"/>
      <sheetName val="4-9固定资产清理"/>
      <sheetName val="4-10生产性生物资产"/>
      <sheetName val="4-11油气资产"/>
      <sheetName val="4-12无形资产汇总"/>
      <sheetName val="4-12-1无形-土地"/>
      <sheetName val="4-12-2无形-矿业权"/>
      <sheetName val="4-12-3无形-其他"/>
      <sheetName val="Sheet1"/>
      <sheetName val="Sheet2"/>
      <sheetName val="Sheet3"/>
      <sheetName val="4-13开发支出"/>
      <sheetName val="4-14商誉"/>
      <sheetName val="4-15长期待摊费用"/>
      <sheetName val="4-16递延所得税资产"/>
      <sheetName val="4-17其他非流动资产"/>
      <sheetName val="5流动负债汇总"/>
      <sheetName val="5-1短期借款"/>
      <sheetName val="5-2交易性金融负债"/>
      <sheetName val="5-3应付票据"/>
      <sheetName val="5-4应付账款"/>
      <sheetName val="5-5预收账款"/>
      <sheetName val="5-6职工薪酬"/>
      <sheetName val="5-7应交税费"/>
      <sheetName val="5-8应付利息"/>
      <sheetName val="5-9应付股利（利润）"/>
      <sheetName val="5-10其他应付款"/>
      <sheetName val="5-11一年到期非流动负债"/>
      <sheetName val="5-12其他流动负债"/>
      <sheetName val="6-非流动负债汇总 "/>
      <sheetName val="6-1长期借款"/>
      <sheetName val="6-2应付债券"/>
      <sheetName val="6-3长期应付款"/>
      <sheetName val="6-4专项应付款"/>
      <sheetName val="6-5预计负债"/>
      <sheetName val="6-6递延所得税负债"/>
      <sheetName val="6-7其他非流动负债"/>
      <sheetName val="00000000"/>
      <sheetName val="Sheet4"/>
      <sheetName val="Sheet5"/>
    </sheetNames>
    <sheetDataSet>
      <sheetData sheetId="0" refreshError="1"/>
      <sheetData sheetId="1" refreshError="1">
        <row r="16">
          <cell r="D16" t="str">
            <v>陈思静、刘玉荣</v>
          </cell>
        </row>
      </sheetData>
      <sheetData sheetId="2" refreshError="1"/>
      <sheetData sheetId="3" refreshError="1"/>
      <sheetData sheetId="4" refreshError="1">
        <row r="17">
          <cell r="D17" t="str">
            <v>被评估单位填表人：</v>
          </cell>
          <cell r="E17" t="str">
            <v>赵莹</v>
          </cell>
        </row>
      </sheetData>
      <sheetData sheetId="5" refreshError="1"/>
      <sheetData sheetId="6" refreshError="1"/>
      <sheetData sheetId="7" refreshError="1"/>
      <sheetData sheetId="8" refreshError="1">
        <row r="3">
          <cell r="A3" t="str">
            <v>评估基准日：2026年3月20日</v>
          </cell>
        </row>
        <row r="5">
          <cell r="A5" t="str">
            <v>被评估单位：江苏瑞洁塑料管材管件有限公司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办公家具 转让"/>
      <sheetName val="厨房用具转让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U27"/>
  <sheetViews>
    <sheetView tabSelected="1" workbookViewId="0">
      <selection activeCell="F43" sqref="F43:F44"/>
    </sheetView>
  </sheetViews>
  <sheetFormatPr defaultColWidth="9" defaultRowHeight="13.5"/>
  <cols>
    <col min="1" max="1" width="9" style="3"/>
    <col min="2" max="2" width="17.5" style="3" customWidth="1"/>
    <col min="3" max="5" width="9" style="3"/>
    <col min="6" max="6" width="12.125" style="3"/>
    <col min="7" max="11" width="9" style="3"/>
    <col min="12" max="13" width="14" style="3" customWidth="1"/>
    <col min="14" max="14" width="14" style="4" customWidth="1"/>
    <col min="15" max="15" width="16.25" style="3" customWidth="1"/>
    <col min="16" max="16384" width="9" style="3"/>
  </cols>
  <sheetData>
    <row r="1" s="1" customFormat="1" spans="1:21">
      <c r="A1" s="5"/>
      <c r="B1" s="6"/>
      <c r="C1" s="6"/>
      <c r="D1" s="6"/>
      <c r="E1" s="6"/>
      <c r="F1" s="7"/>
      <c r="G1" s="6"/>
      <c r="H1" s="6"/>
      <c r="I1" s="6"/>
      <c r="J1" s="8"/>
      <c r="K1" s="6"/>
      <c r="L1" s="6"/>
      <c r="M1" s="6"/>
      <c r="N1" s="4"/>
      <c r="O1" s="4"/>
      <c r="P1" s="4"/>
      <c r="Q1" s="4"/>
      <c r="R1" s="4"/>
      <c r="S1" s="4"/>
      <c r="T1" s="4"/>
      <c r="U1" s="4"/>
    </row>
    <row r="2" s="1" customFormat="1" ht="22.5" spans="1:21">
      <c r="A2" s="9" t="s">
        <v>0</v>
      </c>
      <c r="B2" s="9"/>
      <c r="C2" s="9"/>
      <c r="D2" s="9"/>
      <c r="E2" s="9"/>
      <c r="F2" s="9"/>
      <c r="G2" s="9"/>
      <c r="H2" s="9"/>
      <c r="I2" s="10"/>
      <c r="J2" s="11"/>
      <c r="K2" s="10"/>
      <c r="L2" s="9"/>
      <c r="M2" s="9"/>
      <c r="N2" s="4"/>
      <c r="O2" s="4"/>
      <c r="P2" s="4"/>
      <c r="Q2" s="4"/>
      <c r="R2" s="4"/>
      <c r="S2" s="4"/>
      <c r="T2" s="4"/>
      <c r="U2" s="4"/>
    </row>
    <row r="3" s="1" customFormat="1" spans="1:21">
      <c r="A3" s="12" t="str">
        <f>'[1]1-汇总表'!A3:G3</f>
        <v>评估基准日：2026年3月20日</v>
      </c>
      <c r="B3" s="12"/>
      <c r="C3" s="12"/>
      <c r="D3" s="12"/>
      <c r="E3" s="12"/>
      <c r="F3" s="13"/>
      <c r="G3" s="13"/>
      <c r="H3" s="13"/>
      <c r="I3" s="14"/>
      <c r="J3" s="15"/>
      <c r="K3" s="14"/>
      <c r="L3" s="13"/>
      <c r="M3" s="13"/>
      <c r="N3" s="4"/>
      <c r="O3" s="4"/>
      <c r="P3" s="4"/>
      <c r="Q3" s="4"/>
      <c r="R3" s="4"/>
      <c r="S3" s="4"/>
      <c r="T3" s="4"/>
      <c r="U3" s="4"/>
    </row>
    <row r="4" s="1" customFormat="1" spans="1:21">
      <c r="A4" s="12"/>
      <c r="B4" s="16"/>
      <c r="C4" s="16"/>
      <c r="D4" s="12"/>
      <c r="E4" s="12"/>
      <c r="F4" s="17"/>
      <c r="G4" s="13"/>
      <c r="H4" s="13"/>
      <c r="I4" s="14"/>
      <c r="J4" s="15"/>
      <c r="K4" s="14"/>
      <c r="L4" s="13"/>
      <c r="M4" s="13" t="s">
        <v>1</v>
      </c>
      <c r="N4" s="4"/>
      <c r="O4" s="4"/>
      <c r="P4" s="4"/>
      <c r="Q4" s="4"/>
      <c r="R4" s="4"/>
      <c r="S4" s="4"/>
      <c r="T4" s="4"/>
      <c r="U4" s="4"/>
    </row>
    <row r="5" s="1" customFormat="1" spans="1:21">
      <c r="A5" s="18" t="str">
        <f>'[1]1-汇总表'!A5</f>
        <v>被评估单位：江苏瑞洁塑料管材管件有限公司</v>
      </c>
      <c r="B5" s="19"/>
      <c r="C5" s="20"/>
      <c r="D5" s="21"/>
      <c r="E5" s="13"/>
      <c r="F5" s="17"/>
      <c r="G5" s="21"/>
      <c r="H5" s="21"/>
      <c r="I5" s="22"/>
      <c r="J5" s="23"/>
      <c r="K5" s="22"/>
      <c r="L5" s="13"/>
      <c r="M5" s="13" t="s">
        <v>2</v>
      </c>
      <c r="N5" s="4"/>
      <c r="O5" s="4"/>
      <c r="P5" s="4"/>
      <c r="Q5" s="4"/>
      <c r="R5" s="4"/>
      <c r="S5" s="4"/>
      <c r="T5" s="4"/>
      <c r="U5" s="4"/>
    </row>
    <row r="6" s="1" customFormat="1" spans="1:21">
      <c r="A6" s="24" t="s">
        <v>3</v>
      </c>
      <c r="B6" s="25" t="s">
        <v>4</v>
      </c>
      <c r="C6" s="25" t="s">
        <v>5</v>
      </c>
      <c r="D6" s="25" t="s">
        <v>6</v>
      </c>
      <c r="E6" s="25" t="s">
        <v>7</v>
      </c>
      <c r="F6" s="26" t="s">
        <v>8</v>
      </c>
      <c r="G6" s="27" t="s">
        <v>9</v>
      </c>
      <c r="H6" s="28"/>
      <c r="I6" s="29" t="s">
        <v>10</v>
      </c>
      <c r="J6" s="30"/>
      <c r="K6" s="29"/>
      <c r="L6" s="31" t="s">
        <v>11</v>
      </c>
      <c r="M6" s="25" t="s">
        <v>12</v>
      </c>
      <c r="N6" s="32" t="s">
        <v>13</v>
      </c>
      <c r="O6" s="33" t="s">
        <v>14</v>
      </c>
      <c r="P6" s="4"/>
      <c r="Q6" s="4"/>
      <c r="R6" s="4"/>
      <c r="S6" s="4"/>
      <c r="T6" s="4"/>
      <c r="U6" s="4"/>
    </row>
    <row r="7" s="1" customFormat="1" hidden="1" spans="1:21">
      <c r="A7" s="24"/>
      <c r="B7" s="25"/>
      <c r="C7" s="25"/>
      <c r="D7" s="24"/>
      <c r="E7" s="24"/>
      <c r="F7" s="34"/>
      <c r="G7" s="35" t="s">
        <v>15</v>
      </c>
      <c r="H7" s="24" t="s">
        <v>16</v>
      </c>
      <c r="I7" s="29" t="s">
        <v>15</v>
      </c>
      <c r="J7" s="36" t="s">
        <v>17</v>
      </c>
      <c r="K7" s="29" t="s">
        <v>16</v>
      </c>
      <c r="L7" s="24"/>
      <c r="M7" s="24"/>
      <c r="N7" s="37" t="s">
        <v>18</v>
      </c>
    </row>
    <row r="8" s="2" customFormat="1" spans="1:21">
      <c r="A8" s="38">
        <v>9</v>
      </c>
      <c r="B8" s="39" t="s">
        <v>19</v>
      </c>
      <c r="C8" s="40"/>
      <c r="D8" s="41" t="s">
        <v>20</v>
      </c>
      <c r="E8" s="42">
        <v>1</v>
      </c>
      <c r="F8" s="43" t="s">
        <v>21</v>
      </c>
      <c r="G8" s="44">
        <v>10560</v>
      </c>
      <c r="H8" s="44">
        <v>528</v>
      </c>
      <c r="I8" s="45">
        <v>80</v>
      </c>
      <c r="J8" s="46">
        <v>0.2</v>
      </c>
      <c r="K8" s="45">
        <v>80</v>
      </c>
      <c r="L8" s="47">
        <f t="shared" ref="L8:L21" si="0">K8*1.13</f>
        <v>90.4</v>
      </c>
      <c r="M8" s="48" t="s">
        <v>22</v>
      </c>
      <c r="N8" s="32">
        <f t="shared" ref="N8:N21" si="1">G8*J8</f>
        <v>2112</v>
      </c>
      <c r="O8" s="49">
        <f t="shared" ref="O8:O21" si="2">N8*1.13</f>
        <v>2386.56</v>
      </c>
    </row>
    <row r="9" spans="1:21">
      <c r="A9" s="38">
        <v>37</v>
      </c>
      <c r="B9" s="39" t="s">
        <v>23</v>
      </c>
      <c r="C9" s="40"/>
      <c r="D9" s="50" t="s">
        <v>20</v>
      </c>
      <c r="E9" s="42">
        <v>1</v>
      </c>
      <c r="F9" s="43" t="s">
        <v>24</v>
      </c>
      <c r="G9" s="44">
        <v>2280</v>
      </c>
      <c r="H9" s="44">
        <v>114</v>
      </c>
      <c r="I9" s="51">
        <v>80</v>
      </c>
      <c r="J9" s="46">
        <v>0.2</v>
      </c>
      <c r="K9" s="45">
        <v>80</v>
      </c>
      <c r="L9" s="47">
        <f t="shared" si="0"/>
        <v>90.4</v>
      </c>
      <c r="M9" s="48" t="s">
        <v>22</v>
      </c>
      <c r="N9" s="32">
        <f t="shared" si="1"/>
        <v>456</v>
      </c>
      <c r="O9" s="49">
        <f t="shared" si="2"/>
        <v>515.28</v>
      </c>
    </row>
    <row r="10" spans="1:21">
      <c r="A10" s="38">
        <v>54</v>
      </c>
      <c r="B10" s="39" t="s">
        <v>25</v>
      </c>
      <c r="C10" s="40"/>
      <c r="D10" s="52" t="s">
        <v>20</v>
      </c>
      <c r="E10" s="42">
        <v>2</v>
      </c>
      <c r="F10" s="43" t="s">
        <v>26</v>
      </c>
      <c r="G10" s="44">
        <v>2376.24</v>
      </c>
      <c r="H10" s="44">
        <v>118.81</v>
      </c>
      <c r="I10" s="51">
        <v>20</v>
      </c>
      <c r="J10" s="46">
        <v>0.1</v>
      </c>
      <c r="K10" s="51">
        <v>20</v>
      </c>
      <c r="L10" s="47">
        <f t="shared" si="0"/>
        <v>22.6</v>
      </c>
      <c r="M10" s="48" t="s">
        <v>22</v>
      </c>
      <c r="N10" s="32">
        <f t="shared" si="1"/>
        <v>237.624</v>
      </c>
      <c r="O10" s="49">
        <f t="shared" si="2"/>
        <v>268.51512</v>
      </c>
    </row>
    <row r="11" spans="1:21">
      <c r="A11" s="38">
        <v>55</v>
      </c>
      <c r="B11" s="39" t="s">
        <v>27</v>
      </c>
      <c r="C11" s="40"/>
      <c r="D11" s="52" t="s">
        <v>28</v>
      </c>
      <c r="E11" s="42">
        <v>54</v>
      </c>
      <c r="F11" s="43" t="s">
        <v>29</v>
      </c>
      <c r="G11" s="44">
        <v>19247.52</v>
      </c>
      <c r="H11" s="44">
        <v>962.38</v>
      </c>
      <c r="I11" s="51">
        <v>540</v>
      </c>
      <c r="J11" s="46">
        <v>0.1</v>
      </c>
      <c r="K11" s="51">
        <v>540</v>
      </c>
      <c r="L11" s="47">
        <f t="shared" si="0"/>
        <v>610.2</v>
      </c>
      <c r="M11" s="48" t="s">
        <v>22</v>
      </c>
      <c r="N11" s="32">
        <f t="shared" si="1"/>
        <v>1924.752</v>
      </c>
      <c r="O11" s="49">
        <f t="shared" si="2"/>
        <v>2174.96976</v>
      </c>
    </row>
    <row r="12" spans="1:21">
      <c r="A12" s="38">
        <v>56</v>
      </c>
      <c r="B12" s="39" t="s">
        <v>30</v>
      </c>
      <c r="C12" s="40"/>
      <c r="D12" s="52" t="s">
        <v>31</v>
      </c>
      <c r="E12" s="42">
        <v>1</v>
      </c>
      <c r="F12" s="43" t="s">
        <v>32</v>
      </c>
      <c r="G12" s="44">
        <v>17821.78</v>
      </c>
      <c r="H12" s="44">
        <v>891.09</v>
      </c>
      <c r="I12" s="51">
        <v>300</v>
      </c>
      <c r="J12" s="46">
        <v>0.1</v>
      </c>
      <c r="K12" s="51">
        <v>300</v>
      </c>
      <c r="L12" s="47">
        <f t="shared" si="0"/>
        <v>339</v>
      </c>
      <c r="M12" s="48" t="s">
        <v>22</v>
      </c>
      <c r="N12" s="32">
        <f t="shared" si="1"/>
        <v>1782.178</v>
      </c>
      <c r="O12" s="49">
        <f t="shared" si="2"/>
        <v>2013.86114</v>
      </c>
    </row>
    <row r="13" spans="1:21">
      <c r="A13" s="38">
        <v>57</v>
      </c>
      <c r="B13" s="39" t="s">
        <v>25</v>
      </c>
      <c r="C13" s="40"/>
      <c r="D13" s="52" t="s">
        <v>20</v>
      </c>
      <c r="E13" s="42">
        <v>1</v>
      </c>
      <c r="F13" s="43" t="s">
        <v>33</v>
      </c>
      <c r="G13" s="44">
        <v>1188.12</v>
      </c>
      <c r="H13" s="44">
        <v>59.41</v>
      </c>
      <c r="I13" s="51">
        <v>30</v>
      </c>
      <c r="J13" s="46">
        <v>0.1</v>
      </c>
      <c r="K13" s="51">
        <v>30</v>
      </c>
      <c r="L13" s="47">
        <f t="shared" si="0"/>
        <v>33.9</v>
      </c>
      <c r="M13" s="48" t="s">
        <v>22</v>
      </c>
      <c r="N13" s="32">
        <f t="shared" si="1"/>
        <v>118.812</v>
      </c>
      <c r="O13" s="49">
        <f t="shared" si="2"/>
        <v>134.25756</v>
      </c>
    </row>
    <row r="14" spans="1:21">
      <c r="A14" s="38">
        <v>58</v>
      </c>
      <c r="B14" s="39" t="s">
        <v>34</v>
      </c>
      <c r="C14" s="40" t="s">
        <v>35</v>
      </c>
      <c r="D14" s="52" t="s">
        <v>31</v>
      </c>
      <c r="E14" s="42">
        <v>2</v>
      </c>
      <c r="F14" s="43" t="s">
        <v>33</v>
      </c>
      <c r="G14" s="44">
        <v>3366.34</v>
      </c>
      <c r="H14" s="44">
        <v>168.32</v>
      </c>
      <c r="I14" s="51">
        <v>40</v>
      </c>
      <c r="J14" s="46">
        <v>0.1</v>
      </c>
      <c r="K14" s="51">
        <v>40</v>
      </c>
      <c r="L14" s="47">
        <f t="shared" si="0"/>
        <v>45.2</v>
      </c>
      <c r="M14" s="48" t="s">
        <v>22</v>
      </c>
      <c r="N14" s="32">
        <f t="shared" si="1"/>
        <v>336.634</v>
      </c>
      <c r="O14" s="49">
        <f t="shared" si="2"/>
        <v>380.39642</v>
      </c>
    </row>
    <row r="15" spans="1:21">
      <c r="A15" s="38">
        <v>60</v>
      </c>
      <c r="B15" s="39" t="s">
        <v>36</v>
      </c>
      <c r="C15" s="40"/>
      <c r="D15" s="52" t="s">
        <v>37</v>
      </c>
      <c r="E15" s="42">
        <v>2</v>
      </c>
      <c r="F15" s="43" t="s">
        <v>38</v>
      </c>
      <c r="G15" s="44">
        <v>3610.62</v>
      </c>
      <c r="H15" s="44">
        <v>180.53</v>
      </c>
      <c r="I15" s="51">
        <v>220</v>
      </c>
      <c r="J15" s="46">
        <v>0.1</v>
      </c>
      <c r="K15" s="51">
        <v>220</v>
      </c>
      <c r="L15" s="47">
        <f t="shared" si="0"/>
        <v>248.6</v>
      </c>
      <c r="M15" s="48" t="s">
        <v>22</v>
      </c>
      <c r="N15" s="32">
        <f t="shared" si="1"/>
        <v>361.062</v>
      </c>
      <c r="O15" s="49">
        <f t="shared" si="2"/>
        <v>408.00006</v>
      </c>
    </row>
    <row r="16" spans="1:21">
      <c r="A16" s="38">
        <v>61</v>
      </c>
      <c r="B16" s="39" t="s">
        <v>39</v>
      </c>
      <c r="C16" s="40"/>
      <c r="D16" s="52" t="s">
        <v>20</v>
      </c>
      <c r="E16" s="42">
        <v>2</v>
      </c>
      <c r="F16" s="43" t="s">
        <v>38</v>
      </c>
      <c r="G16" s="44">
        <v>2619.47</v>
      </c>
      <c r="H16" s="44">
        <v>130.97</v>
      </c>
      <c r="I16" s="51">
        <v>100</v>
      </c>
      <c r="J16" s="46">
        <v>0.1</v>
      </c>
      <c r="K16" s="51">
        <v>100</v>
      </c>
      <c r="L16" s="47">
        <f t="shared" si="0"/>
        <v>113</v>
      </c>
      <c r="M16" s="48" t="s">
        <v>22</v>
      </c>
      <c r="N16" s="32">
        <f t="shared" si="1"/>
        <v>261.947</v>
      </c>
      <c r="O16" s="49">
        <f t="shared" si="2"/>
        <v>296.00011</v>
      </c>
    </row>
    <row r="17" spans="1:15">
      <c r="A17" s="38">
        <v>77</v>
      </c>
      <c r="B17" s="39" t="s">
        <v>40</v>
      </c>
      <c r="C17" s="40"/>
      <c r="D17" s="53" t="s">
        <v>20</v>
      </c>
      <c r="E17" s="54">
        <v>1</v>
      </c>
      <c r="F17" s="43" t="s">
        <v>41</v>
      </c>
      <c r="G17" s="44">
        <v>5787.93</v>
      </c>
      <c r="H17" s="44">
        <v>289.4</v>
      </c>
      <c r="I17" s="51">
        <v>50</v>
      </c>
      <c r="J17" s="46">
        <v>0.1</v>
      </c>
      <c r="K17" s="51">
        <v>50</v>
      </c>
      <c r="L17" s="47">
        <f t="shared" si="0"/>
        <v>56.5</v>
      </c>
      <c r="M17" s="48" t="s">
        <v>22</v>
      </c>
      <c r="N17" s="32">
        <f t="shared" si="1"/>
        <v>578.793</v>
      </c>
      <c r="O17" s="49">
        <f t="shared" si="2"/>
        <v>654.03609</v>
      </c>
    </row>
    <row r="18" spans="1:15">
      <c r="A18" s="38">
        <v>78</v>
      </c>
      <c r="B18" s="39" t="s">
        <v>42</v>
      </c>
      <c r="C18" s="40"/>
      <c r="D18" s="53" t="s">
        <v>20</v>
      </c>
      <c r="E18" s="54">
        <v>1</v>
      </c>
      <c r="F18" s="43" t="s">
        <v>41</v>
      </c>
      <c r="G18" s="44">
        <v>593.97</v>
      </c>
      <c r="H18" s="44">
        <v>29.7</v>
      </c>
      <c r="I18" s="51">
        <v>30</v>
      </c>
      <c r="J18" s="46">
        <v>0.1</v>
      </c>
      <c r="K18" s="51">
        <v>30</v>
      </c>
      <c r="L18" s="47">
        <f t="shared" si="0"/>
        <v>33.9</v>
      </c>
      <c r="M18" s="48" t="s">
        <v>22</v>
      </c>
      <c r="N18" s="32">
        <f t="shared" si="1"/>
        <v>59.397</v>
      </c>
      <c r="O18" s="49">
        <f t="shared" si="2"/>
        <v>67.11861</v>
      </c>
    </row>
    <row r="19" spans="1:15">
      <c r="A19" s="38">
        <v>79</v>
      </c>
      <c r="B19" s="55" t="s">
        <v>43</v>
      </c>
      <c r="C19" s="56"/>
      <c r="D19" s="53" t="s">
        <v>31</v>
      </c>
      <c r="E19" s="57">
        <v>13</v>
      </c>
      <c r="F19" s="58" t="s">
        <v>29</v>
      </c>
      <c r="G19" s="59">
        <v>8366.34</v>
      </c>
      <c r="H19" s="44">
        <v>418.32</v>
      </c>
      <c r="I19" s="51">
        <v>520</v>
      </c>
      <c r="J19" s="46">
        <v>0.1</v>
      </c>
      <c r="K19" s="51">
        <v>520</v>
      </c>
      <c r="L19" s="47">
        <f t="shared" si="0"/>
        <v>587.6</v>
      </c>
      <c r="M19" s="48" t="s">
        <v>22</v>
      </c>
      <c r="N19" s="32">
        <f t="shared" si="1"/>
        <v>836.634</v>
      </c>
      <c r="O19" s="49">
        <f t="shared" si="2"/>
        <v>945.39642</v>
      </c>
    </row>
    <row r="20" spans="1:15">
      <c r="A20" s="38">
        <v>80</v>
      </c>
      <c r="B20" s="55" t="s">
        <v>44</v>
      </c>
      <c r="C20" s="56"/>
      <c r="D20" s="53" t="s">
        <v>31</v>
      </c>
      <c r="E20" s="57">
        <v>13</v>
      </c>
      <c r="F20" s="58" t="s">
        <v>41</v>
      </c>
      <c r="G20" s="59">
        <v>6500</v>
      </c>
      <c r="H20" s="44">
        <v>325</v>
      </c>
      <c r="I20" s="51">
        <v>650</v>
      </c>
      <c r="J20" s="46">
        <v>0.1</v>
      </c>
      <c r="K20" s="51">
        <v>650</v>
      </c>
      <c r="L20" s="47">
        <f t="shared" si="0"/>
        <v>734.5</v>
      </c>
      <c r="M20" s="48" t="s">
        <v>22</v>
      </c>
      <c r="N20" s="32">
        <f t="shared" si="1"/>
        <v>650</v>
      </c>
      <c r="O20" s="49">
        <f t="shared" si="2"/>
        <v>734.5</v>
      </c>
    </row>
    <row r="21" spans="1:15">
      <c r="A21" s="38">
        <v>81</v>
      </c>
      <c r="B21" s="55" t="s">
        <v>45</v>
      </c>
      <c r="C21" s="56"/>
      <c r="D21" s="53" t="s">
        <v>37</v>
      </c>
      <c r="E21" s="57">
        <v>20</v>
      </c>
      <c r="F21" s="58" t="s">
        <v>41</v>
      </c>
      <c r="G21" s="59">
        <v>3000</v>
      </c>
      <c r="H21" s="44">
        <v>150</v>
      </c>
      <c r="I21" s="51">
        <v>400</v>
      </c>
      <c r="J21" s="46">
        <v>0.1</v>
      </c>
      <c r="K21" s="51">
        <v>400</v>
      </c>
      <c r="L21" s="47">
        <f t="shared" si="0"/>
        <v>452</v>
      </c>
      <c r="M21" s="48" t="s">
        <v>22</v>
      </c>
      <c r="N21" s="32">
        <f t="shared" si="1"/>
        <v>300</v>
      </c>
      <c r="O21" s="49">
        <f t="shared" si="2"/>
        <v>339</v>
      </c>
    </row>
    <row r="22" spans="1:15">
      <c r="A22" s="38"/>
      <c r="B22" s="40"/>
      <c r="C22" s="50"/>
      <c r="D22" s="52"/>
      <c r="E22" s="53"/>
      <c r="F22" s="60"/>
      <c r="G22" s="61"/>
      <c r="H22" s="61"/>
      <c r="I22" s="62"/>
      <c r="J22" s="63"/>
      <c r="K22" s="51"/>
      <c r="L22" s="64"/>
      <c r="M22" s="38"/>
      <c r="N22" s="65"/>
      <c r="O22" s="33"/>
    </row>
    <row r="23" spans="1:15">
      <c r="A23" s="38" t="s">
        <v>46</v>
      </c>
      <c r="B23" s="38"/>
      <c r="C23" s="66"/>
      <c r="D23" s="38"/>
      <c r="E23" s="38"/>
      <c r="F23" s="61"/>
      <c r="G23" s="67">
        <f t="shared" ref="G23:K23" si="3">SUM(G8:G22)</f>
        <v>87318.33</v>
      </c>
      <c r="H23" s="67">
        <f>SUM(H8:H21)</f>
        <v>4365.93</v>
      </c>
      <c r="I23" s="68">
        <f t="shared" si="3"/>
        <v>3060</v>
      </c>
      <c r="J23" s="67"/>
      <c r="K23" s="68">
        <f t="shared" si="3"/>
        <v>3060</v>
      </c>
      <c r="L23" s="69">
        <f>SUBTOTAL(9,L8:L22)</f>
        <v>3457.8</v>
      </c>
      <c r="M23" s="38"/>
      <c r="N23" s="65">
        <f>SUM(N8:N22)</f>
        <v>10015.833</v>
      </c>
      <c r="O23" s="33">
        <f>SUBTOTAL(9,O8:O22)</f>
        <v>11317.89129</v>
      </c>
    </row>
    <row r="24" spans="1:15">
      <c r="A24" s="70" t="s">
        <v>47</v>
      </c>
      <c r="B24" s="71"/>
      <c r="C24" s="66"/>
      <c r="D24" s="38"/>
      <c r="E24" s="38"/>
      <c r="F24" s="61"/>
      <c r="G24" s="67"/>
      <c r="H24" s="61"/>
      <c r="I24" s="68"/>
      <c r="J24" s="67"/>
      <c r="K24" s="68"/>
      <c r="L24" s="72"/>
      <c r="M24" s="38"/>
      <c r="N24" s="65"/>
      <c r="O24" s="33"/>
    </row>
    <row r="25" spans="1:15">
      <c r="A25" s="38" t="s">
        <v>48</v>
      </c>
      <c r="B25" s="38"/>
      <c r="C25" s="66"/>
      <c r="D25" s="38"/>
      <c r="E25" s="38"/>
      <c r="F25" s="61"/>
      <c r="G25" s="67">
        <f t="shared" ref="G25:I25" si="4">G23-G24</f>
        <v>87318.33</v>
      </c>
      <c r="H25" s="67">
        <f t="shared" si="4"/>
        <v>4365.93</v>
      </c>
      <c r="I25" s="68">
        <f t="shared" si="4"/>
        <v>3060</v>
      </c>
      <c r="J25" s="67"/>
      <c r="K25" s="68">
        <f>K23-K24</f>
        <v>3060</v>
      </c>
      <c r="L25" s="72"/>
      <c r="M25" s="38"/>
      <c r="N25" s="65"/>
      <c r="O25" s="33"/>
    </row>
    <row r="26" spans="1:15">
      <c r="A26" s="21" t="str">
        <f>[1]封面!$D$17&amp;[1]封面!$E$17</f>
        <v>被评估单位填表人：赵莹</v>
      </c>
      <c r="B26" s="19"/>
      <c r="C26" s="20"/>
      <c r="D26" s="21"/>
      <c r="E26" s="13"/>
      <c r="F26" s="17"/>
      <c r="G26" s="21"/>
      <c r="H26" s="21"/>
      <c r="I26" s="22"/>
      <c r="J26" s="21"/>
      <c r="K26" s="22" t="str">
        <f>"评估人员："&amp;[1]评估人员!$D$16</f>
        <v>评估人员：陈思静、刘玉荣</v>
      </c>
      <c r="L26" s="13"/>
      <c r="M26" s="13"/>
    </row>
    <row r="27" spans="1:15">
      <c r="A27" s="73" t="s">
        <v>49</v>
      </c>
      <c r="B27" s="19"/>
      <c r="C27" s="20"/>
      <c r="D27" s="21"/>
      <c r="E27" s="13"/>
      <c r="F27" s="17"/>
      <c r="G27" s="21"/>
      <c r="H27" s="21"/>
      <c r="I27" s="22"/>
      <c r="J27" s="21"/>
      <c r="K27" s="22"/>
      <c r="L27" s="13"/>
      <c r="M27" s="13"/>
    </row>
  </sheetData>
  <autoFilter xmlns:etc="http://www.wps.cn/officeDocument/2017/etCustomData" ref="A6:N21" etc:filterBottomFollowUsedRange="0">
    <filterColumn colId="1">
      <colorFilter dxfId="0"/>
    </filterColumn>
    <extLst/>
  </autoFilter>
  <mergeCells count="14">
    <mergeCell ref="A2:M2"/>
    <mergeCell ref="A3:M3"/>
    <mergeCell ref="G6:H6"/>
    <mergeCell ref="I6:K6"/>
    <mergeCell ref="A23:B23"/>
    <mergeCell ref="A24:B24"/>
    <mergeCell ref="A25:B25"/>
    <mergeCell ref="A6:A7"/>
    <mergeCell ref="B6:B7"/>
    <mergeCell ref="C6:C7"/>
    <mergeCell ref="D6:D7"/>
    <mergeCell ref="E6:E7"/>
    <mergeCell ref="F6:F7"/>
    <mergeCell ref="M6:M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办公家具 转让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agoni</cp:lastModifiedBy>
  <dcterms:created xsi:type="dcterms:W3CDTF">2026-10-09T06:07:52Z</dcterms:created>
  <dcterms:modified xsi:type="dcterms:W3CDTF">2026-10-09T06:07:52Z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D5586D6E813B4C67A81A335ABDD9E2E2_11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